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780"/>
  </bookViews>
  <sheets>
    <sheet name="Sheet1" sheetId="1" r:id="rId1"/>
    <sheet name="Sheet2" sheetId="2" r:id="rId2"/>
  </sheets>
  <definedNames>
    <definedName name="_xlnm._FilterDatabase" localSheetId="0" hidden="1">Sheet1!$A$6:$W$6</definedName>
    <definedName name="_xlnm.Print_Area" localSheetId="0">Sheet1!$A$1:$W$20</definedName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D7" i="1" l="1"/>
  <c r="D25" i="1"/>
  <c r="D33" i="1"/>
  <c r="D19" i="1"/>
  <c r="D12" i="1"/>
  <c r="D24" i="1"/>
  <c r="G24" i="1" s="1"/>
  <c r="G23" i="1"/>
  <c r="G19" i="1"/>
  <c r="G33" i="1"/>
  <c r="G25" i="1"/>
  <c r="D23" i="1"/>
  <c r="D36" i="1"/>
  <c r="D15" i="1"/>
  <c r="D8" i="1"/>
  <c r="D11" i="1"/>
  <c r="D29" i="1"/>
  <c r="G29" i="1" s="1"/>
  <c r="G36" i="1"/>
  <c r="D28" i="1" l="1"/>
  <c r="G28" i="1" s="1"/>
  <c r="D27" i="1"/>
  <c r="G27" i="1" s="1"/>
  <c r="D18" i="1"/>
  <c r="G35" i="1"/>
  <c r="D35" i="1"/>
  <c r="G30" i="1"/>
  <c r="D30" i="1"/>
  <c r="D31" i="1"/>
  <c r="G31" i="1" s="1"/>
  <c r="D32" i="1"/>
  <c r="G32" i="1" s="1"/>
  <c r="D34" i="1"/>
  <c r="G34" i="1" s="1"/>
  <c r="G8" i="1" l="1"/>
  <c r="G9" i="1"/>
  <c r="G10" i="1"/>
  <c r="G11" i="1"/>
  <c r="G13" i="1"/>
  <c r="G12" i="1"/>
  <c r="G16" i="1"/>
  <c r="G15" i="1"/>
  <c r="G18" i="1"/>
  <c r="G20" i="1"/>
  <c r="G21" i="1"/>
  <c r="G22" i="1"/>
  <c r="G17" i="1"/>
  <c r="G14" i="1"/>
  <c r="G26" i="1"/>
  <c r="G25" i="2" l="1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7" i="1" l="1"/>
</calcChain>
</file>

<file path=xl/sharedStrings.xml><?xml version="1.0" encoding="utf-8"?>
<sst xmlns="http://schemas.openxmlformats.org/spreadsheetml/2006/main" count="114" uniqueCount="81">
  <si>
    <t>Name</t>
  </si>
  <si>
    <t>Hire date in Hiring Unit</t>
  </si>
  <si>
    <t>Total points</t>
  </si>
  <si>
    <t>Courses where TQR's are deemed to have been met</t>
  </si>
  <si>
    <t>Merilees/Alyssa Dawn/Ms</t>
  </si>
  <si>
    <t>Rodríguez/Ana María/Dr</t>
  </si>
  <si>
    <t>Norris/Lesley/Ms</t>
  </si>
  <si>
    <t>Ball/Chantal/Ms</t>
  </si>
  <si>
    <t>Shankland/Barbara/Ms</t>
  </si>
  <si>
    <t>Brown/Claudia/Ms</t>
  </si>
  <si>
    <t>Moga/Ana Maria/Ms</t>
  </si>
  <si>
    <t>Baniña/Melanie/Ms</t>
  </si>
  <si>
    <t>Bliu/Alex/Dr</t>
  </si>
  <si>
    <t>Figueiredo/Sabrina/Miss</t>
  </si>
  <si>
    <t>Anekwe/David/Mr</t>
  </si>
  <si>
    <t>Bonnard/Madeleine/Dr</t>
  </si>
  <si>
    <t>Coutu/Elisabeth/Mlle</t>
  </si>
  <si>
    <t>Estein/Orly Rachel/Miss</t>
  </si>
  <si>
    <t>Lecker/Emily/Mrs.</t>
  </si>
  <si>
    <t>Bergthorson/Melanie</t>
  </si>
  <si>
    <t>Lee/Kevin/Mr.</t>
  </si>
  <si>
    <t>Petrella/Lina/Miss</t>
  </si>
  <si>
    <t>PHTH 606</t>
  </si>
  <si>
    <t>POTH 673</t>
  </si>
  <si>
    <t>POTH 637</t>
  </si>
  <si>
    <t>OCC1 618</t>
  </si>
  <si>
    <t>OCC1 245</t>
  </si>
  <si>
    <t>OCC1 617</t>
  </si>
  <si>
    <t>FACULTY of MEDICINE</t>
  </si>
  <si>
    <t>School of Physical &amp; Occupational therapy  Priority Points List</t>
  </si>
  <si>
    <t>up to and including fall 2017</t>
  </si>
  <si>
    <t>Points at end of summer 2017</t>
  </si>
  <si>
    <t>Points obtained in fall 2017</t>
  </si>
  <si>
    <t>Points obtained in winter 2018</t>
  </si>
  <si>
    <t>Points obtained in summer 2018</t>
  </si>
  <si>
    <t>Courses taught in  fall 2017</t>
  </si>
  <si>
    <t>Courses taught in winter 2018</t>
  </si>
  <si>
    <t>Courses taught in summer 2018</t>
  </si>
  <si>
    <t>PHTH 607</t>
  </si>
  <si>
    <t>OCCI 619</t>
  </si>
  <si>
    <t>Hunting/Tiffany Ms</t>
  </si>
  <si>
    <t>POTH 622</t>
  </si>
  <si>
    <t>PHTH 560</t>
  </si>
  <si>
    <t>Levesque/Martine Ms</t>
  </si>
  <si>
    <t>POTH401</t>
  </si>
  <si>
    <t>Abbatiello/Laura Ms.</t>
  </si>
  <si>
    <t>POTH 628</t>
  </si>
  <si>
    <t>PHTH 661</t>
  </si>
  <si>
    <t>Ianni, Sabrina</t>
  </si>
  <si>
    <t>Lee/Keven/Mr.</t>
  </si>
  <si>
    <t>Poisson/Eve</t>
  </si>
  <si>
    <t>Lafrance/Alexandra</t>
  </si>
  <si>
    <t>PHTH 301</t>
  </si>
  <si>
    <t>Ladouceur/Anik</t>
  </si>
  <si>
    <t>St-Jean, Phedavril Rasine</t>
  </si>
  <si>
    <t>Lamontagne/Simon</t>
  </si>
  <si>
    <t>PHTH 554</t>
  </si>
  <si>
    <t xml:space="preserve">Danakas/Michel </t>
  </si>
  <si>
    <t>PHTH 551</t>
  </si>
  <si>
    <t xml:space="preserve"> Piscitelli/Daniele </t>
  </si>
  <si>
    <t>POTH 639</t>
  </si>
  <si>
    <t>up to and including Fall   2018</t>
  </si>
  <si>
    <t xml:space="preserve"> Ibrahim/Maryze</t>
  </si>
  <si>
    <t>Points at end of summer 2018</t>
  </si>
  <si>
    <t>Points obtained in fall 2018</t>
  </si>
  <si>
    <t>Points obtained in winter 2019</t>
  </si>
  <si>
    <t>Points obtained in summer 2019</t>
  </si>
  <si>
    <t>Courses taught in  fall 2018</t>
  </si>
  <si>
    <t>Courses taught in winter 2019</t>
  </si>
  <si>
    <t>Courses taught in summer 2019</t>
  </si>
  <si>
    <t xml:space="preserve"> Ménard/Philippe</t>
  </si>
  <si>
    <t>POTH 455</t>
  </si>
  <si>
    <t xml:space="preserve"> Darainy/Mohammad</t>
  </si>
  <si>
    <t>POTH 204</t>
  </si>
  <si>
    <t xml:space="preserve">Bergthorsen/Melanie </t>
  </si>
  <si>
    <t>OCC1 450</t>
  </si>
  <si>
    <t xml:space="preserve"> Boychuck/Zachary</t>
  </si>
  <si>
    <t xml:space="preserve">OCC1 618 </t>
  </si>
  <si>
    <t xml:space="preserve">Everitt/Sandra </t>
  </si>
  <si>
    <t xml:space="preserve"> Arcuri/Giovanni</t>
  </si>
  <si>
    <t>POTH 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</si>
</sst>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7CE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8" fillId="4" borderId="24" applyNumberFormat="0" applyAlignment="0" applyProtection="0"/>
    <xf numFmtId="0" fontId="9" fillId="5" borderId="0" applyNumberFormat="0" applyBorder="0" applyAlignment="0" applyProtection="0"/>
  </cellStyleXfs>
  <cellXfs count="120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/>
    <xf numFmtId="2" fontId="1" fillId="0" borderId="2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Fill="1" applyBorder="1" applyAlignment="1">
      <alignment vertical="center" wrapText="1"/>
    </xf>
    <xf numFmtId="0" fontId="0" fillId="0" borderId="15" xfId="0" applyFill="1" applyBorder="1"/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" fillId="0" borderId="2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/>
    </xf>
    <xf numFmtId="2" fontId="6" fillId="3" borderId="1" xfId="1" applyNumberFormat="1" applyFont="1" applyFill="1" applyBorder="1" applyAlignment="1">
      <alignment horizontal="center"/>
    </xf>
    <xf numFmtId="49" fontId="6" fillId="3" borderId="1" xfId="1" applyNumberFormat="1" applyFont="1" applyFill="1" applyBorder="1"/>
    <xf numFmtId="0" fontId="6" fillId="3" borderId="0" xfId="1" applyFont="1" applyFill="1" applyBorder="1"/>
    <xf numFmtId="2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/>
    <xf numFmtId="0" fontId="6" fillId="3" borderId="1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 applyBorder="1"/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6" fillId="3" borderId="1" xfId="2" applyFont="1" applyFill="1" applyBorder="1"/>
    <xf numFmtId="0" fontId="0" fillId="0" borderId="0" xfId="0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22" xfId="0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49" fontId="6" fillId="3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0" fontId="6" fillId="3" borderId="1" xfId="1" applyFont="1" applyFill="1" applyBorder="1" applyAlignment="1" applyProtection="1">
      <alignment vertical="center"/>
    </xf>
    <xf numFmtId="0" fontId="0" fillId="0" borderId="1" xfId="0" applyFont="1" applyFill="1" applyBorder="1" applyAlignment="1">
      <alignment horizontal="left" vertical="center"/>
    </xf>
    <xf numFmtId="0" fontId="6" fillId="3" borderId="1" xfId="3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0" fillId="3" borderId="1" xfId="0" applyFont="1" applyFill="1" applyBorder="1" applyAlignment="1"/>
    <xf numFmtId="49" fontId="0" fillId="0" borderId="1" xfId="0" applyNumberFormat="1" applyFont="1" applyFill="1" applyBorder="1"/>
    <xf numFmtId="0" fontId="7" fillId="3" borderId="1" xfId="0" applyFont="1" applyFill="1" applyBorder="1" applyAlignment="1" applyProtection="1">
      <alignment vertical="center"/>
    </xf>
    <xf numFmtId="0" fontId="0" fillId="0" borderId="1" xfId="0" applyFont="1" applyBorder="1"/>
    <xf numFmtId="0" fontId="6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/>
    <xf numFmtId="49" fontId="0" fillId="3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2" fontId="6" fillId="3" borderId="1" xfId="1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">
    <cellStyle name="Bad" xfId="3" builtinId="27"/>
    <cellStyle name="Calculation" xfId="2" builtinId="22"/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"/>
  <sheetViews>
    <sheetView tabSelected="1" workbookViewId="0">
      <selection activeCell="H23" sqref="H23"/>
    </sheetView>
  </sheetViews>
  <sheetFormatPr defaultColWidth="9.109375" defaultRowHeight="14.4" x14ac:dyDescent="0.3"/>
  <cols>
    <col min="1" max="1" width="34.44140625" style="85" bestFit="1" customWidth="1"/>
    <col min="2" max="2" width="15.5546875" style="1" customWidth="1"/>
    <col min="3" max="3" width="17.88671875" style="1" customWidth="1"/>
    <col min="4" max="4" width="17.33203125" style="5" customWidth="1"/>
    <col min="5" max="5" width="17.33203125" style="56" customWidth="1"/>
    <col min="6" max="6" width="17.33203125" style="1" customWidth="1"/>
    <col min="7" max="7" width="9.109375" style="109"/>
    <col min="8" max="8" width="10.6640625" style="82" customWidth="1"/>
    <col min="9" max="10" width="10.6640625" style="7" customWidth="1"/>
    <col min="11" max="16" width="10.6640625" style="1" customWidth="1"/>
    <col min="17" max="16384" width="9.109375" style="1"/>
  </cols>
  <sheetData>
    <row r="1" spans="1:23" ht="21" x14ac:dyDescent="0.4">
      <c r="A1" s="118" t="s">
        <v>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3" ht="21" x14ac:dyDescent="0.4">
      <c r="A2" s="118" t="s">
        <v>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ht="21" x14ac:dyDescent="0.4">
      <c r="A3" s="118" t="s">
        <v>61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6.2" thickBot="1" x14ac:dyDescent="0.35">
      <c r="A4" s="3"/>
      <c r="B4" s="3"/>
      <c r="C4" s="3"/>
      <c r="D4" s="4"/>
    </row>
    <row r="5" spans="1:23" s="30" customFormat="1" ht="45" customHeight="1" thickBot="1" x14ac:dyDescent="0.35">
      <c r="A5" s="83" t="s">
        <v>0</v>
      </c>
      <c r="B5" s="44" t="s">
        <v>1</v>
      </c>
      <c r="C5" s="44" t="s">
        <v>63</v>
      </c>
      <c r="D5" s="44" t="s">
        <v>64</v>
      </c>
      <c r="E5" s="57" t="s">
        <v>65</v>
      </c>
      <c r="F5" s="44" t="s">
        <v>66</v>
      </c>
      <c r="G5" s="110" t="s">
        <v>2</v>
      </c>
      <c r="H5" s="114" t="s">
        <v>67</v>
      </c>
      <c r="I5" s="115"/>
      <c r="J5" s="116"/>
      <c r="K5" s="117" t="s">
        <v>68</v>
      </c>
      <c r="L5" s="115"/>
      <c r="M5" s="116"/>
      <c r="N5" s="117" t="s">
        <v>69</v>
      </c>
      <c r="O5" s="115"/>
      <c r="P5" s="116"/>
      <c r="Q5" s="117" t="s">
        <v>3</v>
      </c>
      <c r="R5" s="115"/>
      <c r="S5" s="115"/>
      <c r="T5" s="115"/>
      <c r="U5" s="115"/>
      <c r="V5" s="115"/>
      <c r="W5" s="116"/>
    </row>
    <row r="6" spans="1:23" ht="15.6" x14ac:dyDescent="0.3">
      <c r="A6" s="84"/>
      <c r="B6" s="4"/>
      <c r="C6" s="4"/>
      <c r="D6" s="4"/>
      <c r="G6" s="111"/>
      <c r="H6" s="86"/>
    </row>
    <row r="7" spans="1:23" s="61" customFormat="1" x14ac:dyDescent="0.3">
      <c r="A7" s="92" t="s">
        <v>4</v>
      </c>
      <c r="B7" s="58">
        <v>201101</v>
      </c>
      <c r="C7" s="59">
        <v>11.23</v>
      </c>
      <c r="D7" s="59">
        <f>39/39</f>
        <v>1</v>
      </c>
      <c r="E7" s="59"/>
      <c r="F7" s="63"/>
      <c r="G7" s="112">
        <f t="shared" ref="G7:G18" si="0">SUM(C7:F7)</f>
        <v>12.23</v>
      </c>
      <c r="H7" s="87" t="s">
        <v>23</v>
      </c>
      <c r="I7" s="64"/>
      <c r="J7" s="64"/>
      <c r="K7" s="63"/>
      <c r="L7" s="63"/>
      <c r="M7" s="63"/>
      <c r="N7" s="63"/>
      <c r="O7" s="63"/>
      <c r="P7" s="63"/>
      <c r="Q7" s="63" t="s">
        <v>23</v>
      </c>
      <c r="R7" s="63"/>
      <c r="S7" s="63"/>
      <c r="T7" s="63"/>
      <c r="U7" s="63"/>
      <c r="V7" s="63"/>
      <c r="W7" s="63"/>
    </row>
    <row r="8" spans="1:23" s="65" customFormat="1" x14ac:dyDescent="0.3">
      <c r="A8" s="92" t="s">
        <v>5</v>
      </c>
      <c r="B8" s="58">
        <v>201209</v>
      </c>
      <c r="C8" s="59">
        <v>11.23</v>
      </c>
      <c r="D8" s="59">
        <f>36/39</f>
        <v>0.92307692307692313</v>
      </c>
      <c r="E8" s="62"/>
      <c r="F8" s="64"/>
      <c r="G8" s="112">
        <f t="shared" si="0"/>
        <v>12.153076923076924</v>
      </c>
      <c r="H8" s="93" t="s">
        <v>24</v>
      </c>
      <c r="I8" s="64"/>
      <c r="J8" s="64"/>
      <c r="K8" s="64"/>
      <c r="L8" s="64"/>
      <c r="M8" s="64"/>
      <c r="N8" s="64"/>
      <c r="O8" s="64"/>
      <c r="P8" s="64"/>
      <c r="Q8" s="64" t="s">
        <v>24</v>
      </c>
      <c r="R8" s="64"/>
      <c r="S8" s="64"/>
      <c r="T8" s="64"/>
      <c r="U8" s="64"/>
      <c r="V8" s="64"/>
      <c r="W8" s="64"/>
    </row>
    <row r="9" spans="1:23" s="68" customFormat="1" x14ac:dyDescent="0.3">
      <c r="A9" s="94" t="s">
        <v>7</v>
      </c>
      <c r="B9" s="80">
        <v>201209</v>
      </c>
      <c r="C9" s="72">
        <v>6.77</v>
      </c>
      <c r="D9" s="72"/>
      <c r="E9" s="66"/>
      <c r="F9" s="67"/>
      <c r="G9" s="112">
        <f t="shared" si="0"/>
        <v>6.77</v>
      </c>
      <c r="H9" s="88"/>
      <c r="I9" s="67"/>
      <c r="J9" s="67"/>
      <c r="K9" s="67"/>
      <c r="L9" s="67"/>
      <c r="M9" s="67"/>
      <c r="N9" s="67"/>
      <c r="O9" s="67"/>
      <c r="P9" s="67"/>
      <c r="Q9" s="67" t="s">
        <v>42</v>
      </c>
      <c r="R9" s="67"/>
      <c r="S9" s="67"/>
      <c r="T9" s="67"/>
      <c r="U9" s="67"/>
      <c r="V9" s="67"/>
      <c r="W9" s="67"/>
    </row>
    <row r="10" spans="1:23" s="68" customFormat="1" x14ac:dyDescent="0.3">
      <c r="A10" s="95" t="s">
        <v>6</v>
      </c>
      <c r="B10" s="78">
        <v>201109</v>
      </c>
      <c r="C10" s="69">
        <v>6.36</v>
      </c>
      <c r="D10" s="69"/>
      <c r="E10" s="62"/>
      <c r="F10" s="67"/>
      <c r="G10" s="112">
        <f t="shared" si="0"/>
        <v>6.36</v>
      </c>
      <c r="H10" s="88"/>
      <c r="I10" s="67"/>
      <c r="J10" s="67"/>
      <c r="K10" s="81"/>
      <c r="L10" s="67"/>
      <c r="M10" s="67"/>
      <c r="N10" s="67"/>
      <c r="O10" s="67"/>
      <c r="P10" s="67"/>
      <c r="Q10" s="67" t="s">
        <v>41</v>
      </c>
      <c r="R10" s="67"/>
      <c r="S10" s="67"/>
      <c r="T10" s="67"/>
      <c r="U10" s="67"/>
      <c r="V10" s="67"/>
      <c r="W10" s="67"/>
    </row>
    <row r="11" spans="1:23" s="61" customFormat="1" x14ac:dyDescent="0.3">
      <c r="A11" s="92" t="s">
        <v>16</v>
      </c>
      <c r="B11" s="58">
        <v>201509</v>
      </c>
      <c r="C11" s="59">
        <v>3.82</v>
      </c>
      <c r="D11" s="59">
        <f>26/39</f>
        <v>0.66666666666666663</v>
      </c>
      <c r="E11" s="59"/>
      <c r="F11" s="63"/>
      <c r="G11" s="112">
        <f t="shared" si="0"/>
        <v>4.4866666666666664</v>
      </c>
      <c r="H11" s="89" t="s">
        <v>22</v>
      </c>
      <c r="I11" s="64"/>
      <c r="J11" s="64"/>
      <c r="K11" s="63"/>
      <c r="L11" s="63"/>
      <c r="M11" s="63"/>
      <c r="N11" s="63"/>
      <c r="O11" s="63"/>
      <c r="P11" s="63"/>
      <c r="Q11" s="60" t="s">
        <v>22</v>
      </c>
      <c r="R11" s="63"/>
      <c r="S11" s="63"/>
      <c r="T11" s="63"/>
      <c r="U11" s="63"/>
      <c r="V11" s="63"/>
      <c r="W11" s="63"/>
    </row>
    <row r="12" spans="1:23" s="75" customFormat="1" x14ac:dyDescent="0.3">
      <c r="A12" s="92" t="s">
        <v>15</v>
      </c>
      <c r="B12" s="58">
        <v>201509</v>
      </c>
      <c r="C12" s="59">
        <v>3.15</v>
      </c>
      <c r="D12" s="59">
        <f>39/39</f>
        <v>1</v>
      </c>
      <c r="E12" s="59"/>
      <c r="F12" s="63"/>
      <c r="G12" s="112">
        <f t="shared" si="0"/>
        <v>4.1500000000000004</v>
      </c>
      <c r="H12" s="90" t="s">
        <v>27</v>
      </c>
      <c r="I12" s="64"/>
      <c r="J12" s="64"/>
      <c r="K12" s="63"/>
      <c r="L12" s="63"/>
      <c r="M12" s="63"/>
      <c r="N12" s="63"/>
      <c r="O12" s="63"/>
      <c r="P12" s="63"/>
      <c r="Q12" s="63" t="s">
        <v>27</v>
      </c>
      <c r="R12" s="63"/>
      <c r="S12" s="63"/>
      <c r="T12" s="63"/>
      <c r="U12" s="63"/>
      <c r="V12" s="63"/>
      <c r="W12" s="63"/>
    </row>
    <row r="13" spans="1:23" s="71" customFormat="1" x14ac:dyDescent="0.3">
      <c r="A13" s="96" t="s">
        <v>13</v>
      </c>
      <c r="B13" s="80">
        <v>201501</v>
      </c>
      <c r="C13" s="72">
        <v>3.3</v>
      </c>
      <c r="D13" s="72"/>
      <c r="E13" s="72"/>
      <c r="F13" s="73"/>
      <c r="G13" s="112">
        <f t="shared" si="0"/>
        <v>3.3</v>
      </c>
      <c r="H13" s="77"/>
      <c r="I13" s="74"/>
      <c r="J13" s="74"/>
      <c r="K13" s="73"/>
      <c r="L13" s="73"/>
      <c r="M13" s="73"/>
      <c r="N13" s="73"/>
      <c r="O13" s="73"/>
      <c r="P13" s="73"/>
      <c r="Q13" s="73" t="s">
        <v>44</v>
      </c>
      <c r="R13" s="73"/>
      <c r="S13" s="73"/>
      <c r="T13" s="73"/>
      <c r="U13" s="73"/>
      <c r="V13" s="73"/>
      <c r="W13" s="73"/>
    </row>
    <row r="14" spans="1:23" s="61" customFormat="1" x14ac:dyDescent="0.3">
      <c r="A14" s="95" t="s">
        <v>12</v>
      </c>
      <c r="B14" s="78">
        <v>201501</v>
      </c>
      <c r="C14" s="69">
        <v>3.15</v>
      </c>
      <c r="D14" s="69"/>
      <c r="E14" s="59"/>
      <c r="F14" s="70"/>
      <c r="G14" s="112">
        <f t="shared" si="0"/>
        <v>3.15</v>
      </c>
      <c r="H14" s="88"/>
      <c r="I14" s="67"/>
      <c r="J14" s="67"/>
      <c r="K14" s="97"/>
      <c r="L14" s="70"/>
      <c r="M14" s="70"/>
      <c r="N14" s="70"/>
      <c r="O14" s="70"/>
      <c r="P14" s="70"/>
      <c r="Q14" s="97" t="s">
        <v>46</v>
      </c>
      <c r="R14" s="70"/>
      <c r="S14" s="70"/>
      <c r="T14" s="70"/>
      <c r="U14" s="70"/>
      <c r="V14" s="70"/>
      <c r="W14" s="70"/>
    </row>
    <row r="15" spans="1:23" s="71" customFormat="1" x14ac:dyDescent="0.3">
      <c r="A15" s="100" t="s">
        <v>49</v>
      </c>
      <c r="B15" s="79">
        <v>201609</v>
      </c>
      <c r="C15" s="69">
        <v>2</v>
      </c>
      <c r="D15" s="69">
        <f>39/39</f>
        <v>1</v>
      </c>
      <c r="E15" s="72"/>
      <c r="F15" s="70"/>
      <c r="G15" s="112">
        <f t="shared" si="0"/>
        <v>3</v>
      </c>
      <c r="H15" s="88" t="s">
        <v>25</v>
      </c>
      <c r="I15" s="67"/>
      <c r="J15" s="67"/>
      <c r="K15" s="70"/>
      <c r="L15" s="70"/>
      <c r="M15" s="70"/>
      <c r="N15" s="70"/>
      <c r="O15" s="70"/>
      <c r="P15" s="70"/>
      <c r="Q15" s="67" t="s">
        <v>25</v>
      </c>
      <c r="R15" s="70"/>
      <c r="S15" s="70"/>
      <c r="T15" s="70"/>
      <c r="U15" s="70"/>
      <c r="V15" s="70"/>
      <c r="W15" s="70"/>
    </row>
    <row r="16" spans="1:23" s="75" customFormat="1" x14ac:dyDescent="0.3">
      <c r="A16" s="98" t="s">
        <v>17</v>
      </c>
      <c r="B16" s="80">
        <v>201509</v>
      </c>
      <c r="C16" s="72">
        <v>2.2999999999999998</v>
      </c>
      <c r="D16" s="72"/>
      <c r="E16" s="72"/>
      <c r="F16" s="70"/>
      <c r="G16" s="112">
        <f t="shared" si="0"/>
        <v>2.2999999999999998</v>
      </c>
      <c r="H16" s="88"/>
      <c r="I16" s="67"/>
      <c r="J16" s="67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1:23" s="71" customFormat="1" ht="13.8" customHeight="1" x14ac:dyDescent="0.3">
      <c r="A17" s="98" t="s">
        <v>40</v>
      </c>
      <c r="B17" s="80">
        <v>201603</v>
      </c>
      <c r="C17" s="72">
        <v>2</v>
      </c>
      <c r="D17" s="72"/>
      <c r="E17" s="59"/>
      <c r="F17" s="73"/>
      <c r="G17" s="112">
        <f t="shared" si="0"/>
        <v>2</v>
      </c>
      <c r="H17" s="91"/>
      <c r="I17" s="74"/>
      <c r="J17" s="74"/>
      <c r="K17" s="99"/>
      <c r="L17" s="73"/>
      <c r="M17" s="73"/>
      <c r="N17" s="73"/>
      <c r="O17" s="73"/>
      <c r="P17" s="73"/>
      <c r="Q17" s="99" t="s">
        <v>47</v>
      </c>
      <c r="R17" s="73"/>
      <c r="S17" s="73"/>
      <c r="T17" s="73"/>
      <c r="U17" s="73"/>
      <c r="V17" s="73"/>
      <c r="W17" s="73"/>
    </row>
    <row r="18" spans="1:23" s="71" customFormat="1" x14ac:dyDescent="0.3">
      <c r="A18" s="95" t="s">
        <v>14</v>
      </c>
      <c r="B18" s="78">
        <v>201509</v>
      </c>
      <c r="C18" s="69">
        <v>1.1499999999999999</v>
      </c>
      <c r="D18" s="69">
        <f>21/39</f>
        <v>0.53846153846153844</v>
      </c>
      <c r="E18" s="72"/>
      <c r="F18" s="70"/>
      <c r="G18" s="112">
        <f t="shared" si="0"/>
        <v>1.6884615384615382</v>
      </c>
      <c r="H18" s="88" t="s">
        <v>56</v>
      </c>
      <c r="I18" s="67"/>
      <c r="J18" s="67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</row>
    <row r="19" spans="1:23" s="71" customFormat="1" x14ac:dyDescent="0.3">
      <c r="A19" s="101" t="s">
        <v>76</v>
      </c>
      <c r="B19" s="102">
        <v>201809</v>
      </c>
      <c r="C19" s="102">
        <v>0</v>
      </c>
      <c r="D19" s="103">
        <f>64/39</f>
        <v>1.641025641025641</v>
      </c>
      <c r="E19" s="103"/>
      <c r="F19" s="104"/>
      <c r="G19" s="113">
        <f>C19+D19+E19+F19</f>
        <v>1.641025641025641</v>
      </c>
      <c r="H19" s="93" t="s">
        <v>77</v>
      </c>
      <c r="I19" s="105" t="s">
        <v>26</v>
      </c>
      <c r="J19" s="105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1:23" s="71" customFormat="1" ht="13.8" customHeight="1" x14ac:dyDescent="0.3">
      <c r="A20" s="100" t="s">
        <v>21</v>
      </c>
      <c r="B20" s="79">
        <v>201609</v>
      </c>
      <c r="C20" s="69">
        <v>1</v>
      </c>
      <c r="D20" s="69"/>
      <c r="E20" s="72"/>
      <c r="F20" s="70"/>
      <c r="G20" s="112">
        <f>SUM(C20:F20)</f>
        <v>1</v>
      </c>
      <c r="H20" s="88"/>
      <c r="I20" s="67"/>
      <c r="J20" s="67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</row>
    <row r="21" spans="1:23" x14ac:dyDescent="0.3">
      <c r="A21" s="95" t="s">
        <v>43</v>
      </c>
      <c r="B21" s="78">
        <v>201611</v>
      </c>
      <c r="C21" s="69">
        <v>1</v>
      </c>
      <c r="D21" s="69"/>
      <c r="E21" s="72"/>
      <c r="F21" s="70"/>
      <c r="G21" s="112">
        <f>SUM(C21:F21)</f>
        <v>1</v>
      </c>
      <c r="H21" s="88"/>
      <c r="I21" s="67"/>
      <c r="J21" s="67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</row>
    <row r="22" spans="1:23" s="75" customFormat="1" x14ac:dyDescent="0.3">
      <c r="A22" s="101" t="s">
        <v>48</v>
      </c>
      <c r="B22" s="102">
        <v>201801</v>
      </c>
      <c r="C22" s="102">
        <v>1</v>
      </c>
      <c r="D22" s="103"/>
      <c r="E22" s="59"/>
      <c r="F22" s="104"/>
      <c r="G22" s="112">
        <f>SUM(C22:F22)</f>
        <v>1</v>
      </c>
      <c r="H22" s="93"/>
      <c r="I22" s="105"/>
      <c r="J22" s="105"/>
      <c r="K22" s="99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</row>
    <row r="23" spans="1:23" x14ac:dyDescent="0.3">
      <c r="A23" s="101" t="s">
        <v>72</v>
      </c>
      <c r="B23" s="102">
        <v>201809</v>
      </c>
      <c r="C23" s="102">
        <v>0</v>
      </c>
      <c r="D23" s="103">
        <f>39/39</f>
        <v>1</v>
      </c>
      <c r="E23" s="103"/>
      <c r="F23" s="104"/>
      <c r="G23" s="113">
        <f>C23+D23+E23+F23</f>
        <v>1</v>
      </c>
      <c r="H23" s="93" t="s">
        <v>73</v>
      </c>
      <c r="I23" s="105"/>
      <c r="J23" s="105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1:23" x14ac:dyDescent="0.3">
      <c r="A24" s="101" t="s">
        <v>74</v>
      </c>
      <c r="B24" s="102">
        <v>201809</v>
      </c>
      <c r="C24" s="102">
        <v>0</v>
      </c>
      <c r="D24" s="103">
        <f>39/39</f>
        <v>1</v>
      </c>
      <c r="E24" s="103"/>
      <c r="F24" s="104"/>
      <c r="G24" s="113">
        <f>C24+D24+E24+F24</f>
        <v>1</v>
      </c>
      <c r="H24" s="93" t="s">
        <v>75</v>
      </c>
      <c r="I24" s="105"/>
      <c r="J24" s="105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</row>
    <row r="25" spans="1:23" x14ac:dyDescent="0.3">
      <c r="A25" s="101" t="s">
        <v>79</v>
      </c>
      <c r="B25" s="102">
        <v>201809</v>
      </c>
      <c r="C25" s="102">
        <v>0</v>
      </c>
      <c r="D25" s="103">
        <f>39/39</f>
        <v>1</v>
      </c>
      <c r="E25" s="103"/>
      <c r="F25" s="104"/>
      <c r="G25" s="113">
        <f>C25+D25+E25+F25</f>
        <v>1</v>
      </c>
      <c r="H25" s="93" t="s">
        <v>80</v>
      </c>
      <c r="I25" s="105"/>
      <c r="J25" s="105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spans="1:23" x14ac:dyDescent="0.3">
      <c r="A26" s="106" t="s">
        <v>45</v>
      </c>
      <c r="B26" s="76">
        <v>201709</v>
      </c>
      <c r="C26" s="76">
        <v>0.66</v>
      </c>
      <c r="D26" s="72"/>
      <c r="E26" s="59"/>
      <c r="F26" s="73"/>
      <c r="G26" s="112">
        <f>SUM(C26:F26)</f>
        <v>0.66</v>
      </c>
      <c r="H26" s="77"/>
      <c r="I26" s="77"/>
      <c r="J26" s="77"/>
      <c r="K26" s="107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x14ac:dyDescent="0.3">
      <c r="A27" s="101" t="s">
        <v>57</v>
      </c>
      <c r="B27" s="102">
        <v>201809</v>
      </c>
      <c r="C27" s="102">
        <v>0</v>
      </c>
      <c r="D27" s="103">
        <f>15/39</f>
        <v>0.38461538461538464</v>
      </c>
      <c r="E27" s="103"/>
      <c r="F27" s="104"/>
      <c r="G27" s="113">
        <f t="shared" ref="G27:G36" si="1">C27+D27+E27+F27</f>
        <v>0.38461538461538464</v>
      </c>
      <c r="H27" s="93" t="s">
        <v>58</v>
      </c>
      <c r="I27" s="105"/>
      <c r="J27" s="105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</row>
    <row r="28" spans="1:23" x14ac:dyDescent="0.3">
      <c r="A28" s="101" t="s">
        <v>59</v>
      </c>
      <c r="B28" s="102">
        <v>201809</v>
      </c>
      <c r="C28" s="102">
        <v>0</v>
      </c>
      <c r="D28" s="103">
        <f>15/39</f>
        <v>0.38461538461538464</v>
      </c>
      <c r="E28" s="103"/>
      <c r="F28" s="104"/>
      <c r="G28" s="113">
        <f t="shared" si="1"/>
        <v>0.38461538461538464</v>
      </c>
      <c r="H28" s="93" t="s">
        <v>60</v>
      </c>
      <c r="I28" s="105"/>
      <c r="J28" s="105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23" x14ac:dyDescent="0.3">
      <c r="A29" s="101" t="s">
        <v>62</v>
      </c>
      <c r="B29" s="102">
        <v>201809</v>
      </c>
      <c r="C29" s="102">
        <v>0</v>
      </c>
      <c r="D29" s="103">
        <f>10/39</f>
        <v>0.25641025641025639</v>
      </c>
      <c r="E29" s="103"/>
      <c r="F29" s="104"/>
      <c r="G29" s="113">
        <f t="shared" si="1"/>
        <v>0.25641025641025639</v>
      </c>
      <c r="H29" s="93" t="s">
        <v>24</v>
      </c>
      <c r="I29" s="105"/>
      <c r="J29" s="105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  <row r="30" spans="1:23" x14ac:dyDescent="0.3">
      <c r="A30" s="101" t="s">
        <v>54</v>
      </c>
      <c r="B30" s="102">
        <v>201809</v>
      </c>
      <c r="C30" s="102">
        <v>0</v>
      </c>
      <c r="D30" s="103">
        <f>6/39</f>
        <v>0.15384615384615385</v>
      </c>
      <c r="E30" s="103"/>
      <c r="F30" s="104"/>
      <c r="G30" s="113">
        <f t="shared" si="1"/>
        <v>0.15384615384615385</v>
      </c>
      <c r="H30" s="93" t="s">
        <v>52</v>
      </c>
      <c r="I30" s="105"/>
      <c r="J30" s="105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1:23" x14ac:dyDescent="0.3">
      <c r="A31" s="101" t="s">
        <v>50</v>
      </c>
      <c r="B31" s="108">
        <v>201809</v>
      </c>
      <c r="C31" s="69">
        <v>0</v>
      </c>
      <c r="D31" s="103">
        <f>4/39</f>
        <v>0.10256410256410256</v>
      </c>
      <c r="E31" s="103"/>
      <c r="F31" s="104"/>
      <c r="G31" s="113">
        <f t="shared" si="1"/>
        <v>0.10256410256410256</v>
      </c>
      <c r="H31" s="93" t="s">
        <v>52</v>
      </c>
      <c r="I31" s="105"/>
      <c r="J31" s="105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1:23" x14ac:dyDescent="0.3">
      <c r="A32" s="101" t="s">
        <v>53</v>
      </c>
      <c r="B32" s="102">
        <v>201809</v>
      </c>
      <c r="C32" s="102">
        <v>0</v>
      </c>
      <c r="D32" s="103">
        <f>4/39</f>
        <v>0.10256410256410256</v>
      </c>
      <c r="E32" s="103"/>
      <c r="F32" s="104"/>
      <c r="G32" s="113">
        <f t="shared" si="1"/>
        <v>0.10256410256410256</v>
      </c>
      <c r="H32" s="93" t="s">
        <v>52</v>
      </c>
      <c r="I32" s="105"/>
      <c r="J32" s="105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1:23" x14ac:dyDescent="0.3">
      <c r="A33" s="101" t="s">
        <v>78</v>
      </c>
      <c r="B33" s="102">
        <v>201809</v>
      </c>
      <c r="C33" s="102">
        <v>0</v>
      </c>
      <c r="D33" s="103">
        <f>4/39</f>
        <v>0.10256410256410256</v>
      </c>
      <c r="E33" s="103"/>
      <c r="F33" s="104"/>
      <c r="G33" s="113">
        <f t="shared" si="1"/>
        <v>0.10256410256410256</v>
      </c>
      <c r="H33" s="93" t="s">
        <v>77</v>
      </c>
      <c r="I33" s="105"/>
      <c r="J33" s="105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</row>
    <row r="34" spans="1:23" x14ac:dyDescent="0.3">
      <c r="A34" s="101" t="s">
        <v>51</v>
      </c>
      <c r="B34" s="102">
        <v>201809</v>
      </c>
      <c r="C34" s="102">
        <v>0</v>
      </c>
      <c r="D34" s="103">
        <f>3/39</f>
        <v>7.6923076923076927E-2</v>
      </c>
      <c r="E34" s="69"/>
      <c r="F34" s="104"/>
      <c r="G34" s="113">
        <f t="shared" si="1"/>
        <v>7.6923076923076927E-2</v>
      </c>
      <c r="H34" s="93" t="s">
        <v>52</v>
      </c>
      <c r="I34" s="105"/>
      <c r="J34" s="105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x14ac:dyDescent="0.3">
      <c r="A35" s="101" t="s">
        <v>55</v>
      </c>
      <c r="B35" s="102">
        <v>201809</v>
      </c>
      <c r="C35" s="102">
        <v>0</v>
      </c>
      <c r="D35" s="103">
        <f>3/39</f>
        <v>7.6923076923076927E-2</v>
      </c>
      <c r="E35" s="103"/>
      <c r="F35" s="104"/>
      <c r="G35" s="113">
        <f t="shared" si="1"/>
        <v>7.6923076923076927E-2</v>
      </c>
      <c r="H35" s="93" t="s">
        <v>52</v>
      </c>
      <c r="I35" s="105"/>
      <c r="J35" s="105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1:23" x14ac:dyDescent="0.3">
      <c r="A36" s="101" t="s">
        <v>70</v>
      </c>
      <c r="B36" s="102">
        <v>201809</v>
      </c>
      <c r="C36" s="102">
        <v>0</v>
      </c>
      <c r="D36" s="103">
        <f>2/39</f>
        <v>5.128205128205128E-2</v>
      </c>
      <c r="E36" s="103"/>
      <c r="F36" s="104"/>
      <c r="G36" s="113">
        <f t="shared" si="1"/>
        <v>5.128205128205128E-2</v>
      </c>
      <c r="H36" s="93" t="s">
        <v>71</v>
      </c>
      <c r="I36" s="105"/>
      <c r="J36" s="105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</row>
    <row r="37" spans="1:23" x14ac:dyDescent="0.3">
      <c r="B37" s="9"/>
      <c r="C37" s="9"/>
    </row>
    <row r="38" spans="1:23" x14ac:dyDescent="0.3">
      <c r="B38" s="9"/>
      <c r="C38" s="9"/>
    </row>
    <row r="39" spans="1:23" x14ac:dyDescent="0.3">
      <c r="B39" s="9"/>
      <c r="C39" s="9"/>
    </row>
    <row r="40" spans="1:23" x14ac:dyDescent="0.3">
      <c r="B40" s="9"/>
      <c r="C40" s="9"/>
    </row>
    <row r="41" spans="1:23" x14ac:dyDescent="0.3">
      <c r="B41" s="9"/>
      <c r="C41" s="9"/>
    </row>
    <row r="42" spans="1:23" x14ac:dyDescent="0.3">
      <c r="B42" s="9"/>
      <c r="C42" s="9"/>
    </row>
    <row r="43" spans="1:23" x14ac:dyDescent="0.3">
      <c r="B43" s="9"/>
      <c r="C43" s="9"/>
    </row>
    <row r="44" spans="1:23" x14ac:dyDescent="0.3">
      <c r="B44" s="9"/>
      <c r="C44" s="9"/>
    </row>
    <row r="45" spans="1:23" x14ac:dyDescent="0.3">
      <c r="B45" s="9"/>
      <c r="C45" s="9"/>
    </row>
    <row r="46" spans="1:23" x14ac:dyDescent="0.3">
      <c r="B46" s="9"/>
      <c r="C46" s="9"/>
    </row>
    <row r="47" spans="1:23" x14ac:dyDescent="0.3">
      <c r="B47" s="9"/>
      <c r="C47" s="9"/>
    </row>
    <row r="48" spans="1:23" x14ac:dyDescent="0.3">
      <c r="B48" s="9"/>
      <c r="C48" s="9"/>
    </row>
    <row r="49" spans="2:3" x14ac:dyDescent="0.3">
      <c r="B49" s="9"/>
      <c r="C49" s="9"/>
    </row>
    <row r="50" spans="2:3" x14ac:dyDescent="0.3">
      <c r="B50" s="9"/>
      <c r="C50" s="9"/>
    </row>
    <row r="51" spans="2:3" x14ac:dyDescent="0.3">
      <c r="B51" s="9"/>
      <c r="C51" s="9"/>
    </row>
    <row r="52" spans="2:3" x14ac:dyDescent="0.3">
      <c r="B52" s="9"/>
      <c r="C52" s="9"/>
    </row>
    <row r="53" spans="2:3" x14ac:dyDescent="0.3">
      <c r="B53" s="9"/>
      <c r="C53" s="9"/>
    </row>
    <row r="54" spans="2:3" x14ac:dyDescent="0.3">
      <c r="B54" s="9"/>
      <c r="C54" s="9"/>
    </row>
    <row r="55" spans="2:3" x14ac:dyDescent="0.3">
      <c r="B55" s="9"/>
      <c r="C55" s="9"/>
    </row>
    <row r="56" spans="2:3" x14ac:dyDescent="0.3">
      <c r="B56" s="9"/>
      <c r="C56" s="9"/>
    </row>
    <row r="57" spans="2:3" x14ac:dyDescent="0.3">
      <c r="B57" s="9"/>
      <c r="C57" s="9"/>
    </row>
    <row r="58" spans="2:3" x14ac:dyDescent="0.3">
      <c r="B58" s="9"/>
      <c r="C58" s="9"/>
    </row>
    <row r="59" spans="2:3" x14ac:dyDescent="0.3">
      <c r="B59" s="9"/>
      <c r="C59" s="9"/>
    </row>
    <row r="60" spans="2:3" x14ac:dyDescent="0.3">
      <c r="B60" s="9"/>
      <c r="C60" s="9"/>
    </row>
    <row r="61" spans="2:3" x14ac:dyDescent="0.3">
      <c r="B61" s="9"/>
      <c r="C61" s="9"/>
    </row>
    <row r="62" spans="2:3" x14ac:dyDescent="0.3">
      <c r="B62" s="9"/>
      <c r="C62" s="9"/>
    </row>
    <row r="63" spans="2:3" x14ac:dyDescent="0.3">
      <c r="B63" s="9"/>
      <c r="C63" s="9"/>
    </row>
    <row r="64" spans="2:3" x14ac:dyDescent="0.3">
      <c r="B64" s="9"/>
      <c r="C64" s="9"/>
    </row>
    <row r="65" spans="2:3" x14ac:dyDescent="0.3">
      <c r="B65" s="9"/>
      <c r="C65" s="9"/>
    </row>
    <row r="66" spans="2:3" x14ac:dyDescent="0.3">
      <c r="B66" s="9"/>
      <c r="C66" s="9"/>
    </row>
    <row r="67" spans="2:3" x14ac:dyDescent="0.3">
      <c r="B67" s="9"/>
      <c r="C67" s="9"/>
    </row>
    <row r="68" spans="2:3" x14ac:dyDescent="0.3">
      <c r="B68" s="9"/>
      <c r="C68" s="9"/>
    </row>
    <row r="69" spans="2:3" x14ac:dyDescent="0.3">
      <c r="B69" s="9"/>
      <c r="C69" s="9"/>
    </row>
    <row r="70" spans="2:3" x14ac:dyDescent="0.3">
      <c r="B70" s="9"/>
      <c r="C70" s="9"/>
    </row>
    <row r="71" spans="2:3" x14ac:dyDescent="0.3">
      <c r="B71" s="9"/>
      <c r="C71" s="9"/>
    </row>
    <row r="72" spans="2:3" x14ac:dyDescent="0.3">
      <c r="B72" s="9"/>
      <c r="C72" s="9"/>
    </row>
    <row r="73" spans="2:3" x14ac:dyDescent="0.3">
      <c r="B73" s="9"/>
      <c r="C73" s="9"/>
    </row>
    <row r="74" spans="2:3" x14ac:dyDescent="0.3">
      <c r="B74" s="9"/>
      <c r="C74" s="9"/>
    </row>
    <row r="75" spans="2:3" x14ac:dyDescent="0.3">
      <c r="B75" s="9"/>
      <c r="C75" s="9"/>
    </row>
    <row r="76" spans="2:3" x14ac:dyDescent="0.3">
      <c r="B76" s="9"/>
      <c r="C76" s="9"/>
    </row>
    <row r="77" spans="2:3" x14ac:dyDescent="0.3">
      <c r="B77" s="9"/>
      <c r="C77" s="9"/>
    </row>
    <row r="78" spans="2:3" x14ac:dyDescent="0.3">
      <c r="B78" s="9"/>
      <c r="C78" s="9"/>
    </row>
    <row r="79" spans="2:3" x14ac:dyDescent="0.3">
      <c r="B79" s="9"/>
      <c r="C79" s="9"/>
    </row>
    <row r="80" spans="2:3" x14ac:dyDescent="0.3">
      <c r="B80" s="9"/>
      <c r="C80" s="9"/>
    </row>
    <row r="81" spans="2:3" x14ac:dyDescent="0.3">
      <c r="B81" s="9"/>
      <c r="C81" s="9"/>
    </row>
    <row r="82" spans="2:3" x14ac:dyDescent="0.3">
      <c r="B82" s="9"/>
      <c r="C82" s="9"/>
    </row>
    <row r="83" spans="2:3" x14ac:dyDescent="0.3">
      <c r="B83" s="9"/>
      <c r="C83" s="9"/>
    </row>
    <row r="84" spans="2:3" x14ac:dyDescent="0.3">
      <c r="B84" s="9"/>
      <c r="C84" s="9"/>
    </row>
    <row r="85" spans="2:3" x14ac:dyDescent="0.3">
      <c r="B85" s="9"/>
      <c r="C85" s="9"/>
    </row>
    <row r="86" spans="2:3" x14ac:dyDescent="0.3">
      <c r="B86" s="9"/>
      <c r="C86" s="9"/>
    </row>
    <row r="87" spans="2:3" x14ac:dyDescent="0.3">
      <c r="B87" s="9"/>
      <c r="C87" s="9"/>
    </row>
    <row r="88" spans="2:3" x14ac:dyDescent="0.3">
      <c r="B88" s="9"/>
      <c r="C88" s="9"/>
    </row>
    <row r="89" spans="2:3" x14ac:dyDescent="0.3">
      <c r="B89" s="9"/>
      <c r="C89" s="9"/>
    </row>
    <row r="90" spans="2:3" x14ac:dyDescent="0.3">
      <c r="B90" s="9"/>
      <c r="C90" s="9"/>
    </row>
    <row r="91" spans="2:3" x14ac:dyDescent="0.3">
      <c r="B91" s="9"/>
      <c r="C91" s="9"/>
    </row>
    <row r="92" spans="2:3" x14ac:dyDescent="0.3">
      <c r="B92" s="9"/>
      <c r="C92" s="9"/>
    </row>
    <row r="93" spans="2:3" x14ac:dyDescent="0.3">
      <c r="B93" s="9"/>
      <c r="C93" s="9"/>
    </row>
    <row r="94" spans="2:3" x14ac:dyDescent="0.3">
      <c r="B94" s="9"/>
      <c r="C94" s="9"/>
    </row>
    <row r="95" spans="2:3" x14ac:dyDescent="0.3">
      <c r="B95" s="9"/>
      <c r="C95" s="9"/>
    </row>
    <row r="96" spans="2:3" x14ac:dyDescent="0.3">
      <c r="B96" s="9"/>
      <c r="C96" s="9"/>
    </row>
    <row r="97" spans="2:3" x14ac:dyDescent="0.3">
      <c r="B97" s="9"/>
      <c r="C97" s="9"/>
    </row>
    <row r="98" spans="2:3" x14ac:dyDescent="0.3">
      <c r="B98" s="9"/>
      <c r="C98" s="9"/>
    </row>
    <row r="99" spans="2:3" x14ac:dyDescent="0.3">
      <c r="B99" s="8"/>
      <c r="C99" s="8"/>
    </row>
    <row r="100" spans="2:3" x14ac:dyDescent="0.3">
      <c r="B100" s="8"/>
      <c r="C100" s="8"/>
    </row>
  </sheetData>
  <autoFilter ref="A6:W6">
    <sortState ref="A7:W36">
      <sortCondition descending="1" ref="G6"/>
    </sortState>
  </autoFilter>
  <sortState ref="A1:W110">
    <sortCondition descending="1" ref="G7:G30"/>
    <sortCondition ref="B7:B30"/>
  </sortState>
  <mergeCells count="7">
    <mergeCell ref="H5:J5"/>
    <mergeCell ref="Q5:W5"/>
    <mergeCell ref="A1:W1"/>
    <mergeCell ref="A2:W2"/>
    <mergeCell ref="A3:W3"/>
    <mergeCell ref="K5:M5"/>
    <mergeCell ref="N5:P5"/>
  </mergeCells>
  <printOptions horizontalCentered="1" gridLines="1"/>
  <pageMargins left="1.1023622047244095" right="0.70866141732283472" top="0.74803149606299213" bottom="0.74803149606299213" header="0.31496062992125984" footer="0.31496062992125984"/>
  <pageSetup scale="4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AB5" sqref="AB5"/>
    </sheetView>
  </sheetViews>
  <sheetFormatPr defaultRowHeight="14.4" x14ac:dyDescent="0.3"/>
  <cols>
    <col min="3" max="3" width="13.109375" customWidth="1"/>
  </cols>
  <sheetData>
    <row r="1" spans="1:23" ht="21" x14ac:dyDescent="0.4">
      <c r="A1" s="118" t="s">
        <v>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3" ht="21" x14ac:dyDescent="0.4">
      <c r="A2" s="118" t="s">
        <v>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ht="21" x14ac:dyDescent="0.4">
      <c r="A3" s="118" t="s">
        <v>30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6.2" thickBot="1" x14ac:dyDescent="0.35">
      <c r="A4" s="2"/>
      <c r="B4" s="3"/>
      <c r="C4" s="3"/>
      <c r="D4" s="4"/>
      <c r="E4" s="1"/>
      <c r="F4" s="1"/>
      <c r="G4" s="1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599999999999994" thickBot="1" x14ac:dyDescent="0.35">
      <c r="A5" s="45" t="s">
        <v>0</v>
      </c>
      <c r="B5" s="44" t="s">
        <v>1</v>
      </c>
      <c r="C5" s="44" t="s">
        <v>31</v>
      </c>
      <c r="D5" s="44" t="s">
        <v>32</v>
      </c>
      <c r="E5" s="44" t="s">
        <v>33</v>
      </c>
      <c r="F5" s="44" t="s">
        <v>34</v>
      </c>
      <c r="G5" s="44" t="s">
        <v>2</v>
      </c>
      <c r="H5" s="117" t="s">
        <v>35</v>
      </c>
      <c r="I5" s="115"/>
      <c r="J5" s="116"/>
      <c r="K5" s="117" t="s">
        <v>36</v>
      </c>
      <c r="L5" s="115"/>
      <c r="M5" s="116"/>
      <c r="N5" s="117" t="s">
        <v>37</v>
      </c>
      <c r="O5" s="115"/>
      <c r="P5" s="116"/>
      <c r="Q5" s="117" t="s">
        <v>3</v>
      </c>
      <c r="R5" s="115"/>
      <c r="S5" s="115"/>
      <c r="T5" s="115"/>
      <c r="U5" s="115"/>
      <c r="V5" s="115"/>
      <c r="W5" s="116"/>
    </row>
    <row r="6" spans="1:23" ht="16.2" thickBot="1" x14ac:dyDescent="0.35">
      <c r="A6" s="12"/>
      <c r="B6" s="4"/>
      <c r="C6" s="4"/>
      <c r="D6" s="4"/>
      <c r="E6" s="1"/>
      <c r="F6" s="1"/>
      <c r="G6" s="13"/>
      <c r="H6" s="7"/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3">
      <c r="A7" s="46" t="s">
        <v>4</v>
      </c>
      <c r="B7" s="47">
        <v>-134062.92333333299</v>
      </c>
      <c r="C7" s="6">
        <v>-234612.92333333299</v>
      </c>
      <c r="D7" s="6">
        <v>-335162.92333333299</v>
      </c>
      <c r="E7" s="14"/>
      <c r="F7" s="36"/>
      <c r="G7" s="15">
        <f t="shared" ref="G7:G23" si="0">SUM(C7:F7)</f>
        <v>-569775.84666666598</v>
      </c>
      <c r="H7" s="48" t="s">
        <v>23</v>
      </c>
      <c r="I7" s="49"/>
      <c r="J7" s="50"/>
      <c r="K7" s="31"/>
      <c r="L7" s="31"/>
      <c r="M7" s="31"/>
      <c r="N7" s="16"/>
      <c r="O7" s="17"/>
      <c r="P7" s="18"/>
      <c r="Q7" s="39"/>
      <c r="R7" s="17"/>
      <c r="S7" s="17"/>
      <c r="T7" s="17"/>
      <c r="U7" s="17"/>
      <c r="V7" s="17"/>
      <c r="W7" s="18"/>
    </row>
    <row r="8" spans="1:23" x14ac:dyDescent="0.3">
      <c r="A8" s="46" t="s">
        <v>5</v>
      </c>
      <c r="B8" s="47">
        <v>-134134.92333333299</v>
      </c>
      <c r="C8" s="6">
        <v>-234738.92333333299</v>
      </c>
      <c r="D8" s="6">
        <v>-335342.92333333299</v>
      </c>
      <c r="E8" s="19"/>
      <c r="F8" s="37"/>
      <c r="G8" s="15">
        <f t="shared" si="0"/>
        <v>-570081.84666666598</v>
      </c>
      <c r="H8" s="20" t="s">
        <v>24</v>
      </c>
      <c r="I8" s="19"/>
      <c r="J8" s="21"/>
      <c r="K8" s="32"/>
      <c r="L8" s="32"/>
      <c r="M8" s="32"/>
      <c r="N8" s="20"/>
      <c r="O8" s="19"/>
      <c r="P8" s="21"/>
      <c r="Q8" s="40"/>
      <c r="R8" s="19"/>
      <c r="S8" s="19"/>
      <c r="T8" s="19"/>
      <c r="U8" s="19"/>
      <c r="V8" s="19"/>
      <c r="W8" s="21"/>
    </row>
    <row r="9" spans="1:23" x14ac:dyDescent="0.3">
      <c r="A9" s="46" t="s">
        <v>6</v>
      </c>
      <c r="B9" s="47">
        <v>-201097.46</v>
      </c>
      <c r="C9" s="6">
        <v>-402200.69</v>
      </c>
      <c r="D9" s="6"/>
      <c r="E9" s="19"/>
      <c r="F9" s="37"/>
      <c r="G9" s="15">
        <f t="shared" si="0"/>
        <v>-402200.69</v>
      </c>
      <c r="H9" s="20"/>
      <c r="I9" s="19"/>
      <c r="J9" s="21"/>
      <c r="K9" s="32"/>
      <c r="L9" s="32"/>
      <c r="M9" s="32"/>
      <c r="N9" s="20"/>
      <c r="O9" s="19"/>
      <c r="P9" s="21"/>
      <c r="Q9" s="40"/>
      <c r="R9" s="19"/>
      <c r="S9" s="19"/>
      <c r="T9" s="19"/>
      <c r="U9" s="19"/>
      <c r="V9" s="19"/>
      <c r="W9" s="21"/>
    </row>
    <row r="10" spans="1:23" x14ac:dyDescent="0.3">
      <c r="A10" s="46" t="s">
        <v>7</v>
      </c>
      <c r="B10" s="47">
        <v>-201197.46</v>
      </c>
      <c r="C10" s="6">
        <v>-402400.69</v>
      </c>
      <c r="D10" s="6"/>
      <c r="E10" s="19"/>
      <c r="F10" s="37"/>
      <c r="G10" s="15">
        <f t="shared" si="0"/>
        <v>-402400.69</v>
      </c>
      <c r="H10" s="20"/>
      <c r="I10" s="19"/>
      <c r="J10" s="21"/>
      <c r="K10" s="32"/>
      <c r="L10" s="32"/>
      <c r="M10" s="32"/>
      <c r="N10" s="20"/>
      <c r="O10" s="19"/>
      <c r="P10" s="21"/>
      <c r="Q10" s="40"/>
      <c r="R10" s="19"/>
      <c r="S10" s="19"/>
      <c r="T10" s="19"/>
      <c r="U10" s="19"/>
      <c r="V10" s="19"/>
      <c r="W10" s="21"/>
    </row>
    <row r="11" spans="1:23" x14ac:dyDescent="0.3">
      <c r="A11" s="46" t="s">
        <v>8</v>
      </c>
      <c r="B11" s="47">
        <v>-201494.08</v>
      </c>
      <c r="C11" s="6">
        <v>-402991.62</v>
      </c>
      <c r="D11" s="6"/>
      <c r="E11" s="14"/>
      <c r="F11" s="36"/>
      <c r="G11" s="15">
        <f t="shared" si="0"/>
        <v>-402991.62</v>
      </c>
      <c r="H11" s="20"/>
      <c r="I11" s="19"/>
      <c r="J11" s="21"/>
      <c r="K11" s="33"/>
      <c r="L11" s="33"/>
      <c r="M11" s="33"/>
      <c r="N11" s="22"/>
      <c r="O11" s="14"/>
      <c r="P11" s="23"/>
      <c r="Q11" s="41"/>
      <c r="R11" s="14"/>
      <c r="S11" s="14"/>
      <c r="T11" s="14"/>
      <c r="U11" s="14"/>
      <c r="V11" s="14"/>
      <c r="W11" s="23"/>
    </row>
    <row r="12" spans="1:23" x14ac:dyDescent="0.3">
      <c r="A12" s="46" t="s">
        <v>9</v>
      </c>
      <c r="B12" s="47">
        <v>-201204.38</v>
      </c>
      <c r="C12" s="6">
        <v>-402411.07</v>
      </c>
      <c r="D12" s="6"/>
      <c r="E12" s="14"/>
      <c r="F12" s="36"/>
      <c r="G12" s="15">
        <f t="shared" si="0"/>
        <v>-402411.07</v>
      </c>
      <c r="H12" s="20"/>
      <c r="I12" s="19"/>
      <c r="J12" s="21"/>
      <c r="K12" s="33"/>
      <c r="L12" s="33"/>
      <c r="M12" s="33"/>
      <c r="N12" s="22"/>
      <c r="O12" s="14"/>
      <c r="P12" s="23"/>
      <c r="Q12" s="41"/>
      <c r="R12" s="14"/>
      <c r="S12" s="14"/>
      <c r="T12" s="14"/>
      <c r="U12" s="14"/>
      <c r="V12" s="14"/>
      <c r="W12" s="23"/>
    </row>
    <row r="13" spans="1:23" x14ac:dyDescent="0.3">
      <c r="A13" s="46" t="s">
        <v>10</v>
      </c>
      <c r="B13" s="47">
        <v>-201396.38</v>
      </c>
      <c r="C13" s="6">
        <v>-402795.07</v>
      </c>
      <c r="D13" s="6"/>
      <c r="E13" s="24"/>
      <c r="F13" s="38"/>
      <c r="G13" s="15">
        <f t="shared" si="0"/>
        <v>-402795.07</v>
      </c>
      <c r="H13" s="20"/>
      <c r="I13" s="19"/>
      <c r="J13" s="21"/>
      <c r="K13" s="34"/>
      <c r="L13" s="34"/>
      <c r="M13" s="34"/>
      <c r="N13" s="25"/>
      <c r="O13" s="24"/>
      <c r="P13" s="26"/>
      <c r="Q13" s="42"/>
      <c r="R13" s="24"/>
      <c r="S13" s="24"/>
      <c r="T13" s="24"/>
      <c r="U13" s="24"/>
      <c r="V13" s="24"/>
      <c r="W13" s="26"/>
    </row>
    <row r="14" spans="1:23" x14ac:dyDescent="0.3">
      <c r="A14" s="46" t="s">
        <v>17</v>
      </c>
      <c r="B14" s="47">
        <v>-201504.4</v>
      </c>
      <c r="C14" s="6">
        <v>-403011.1</v>
      </c>
      <c r="D14" s="6"/>
      <c r="E14" s="14"/>
      <c r="F14" s="36"/>
      <c r="G14" s="15">
        <f t="shared" si="0"/>
        <v>-403011.1</v>
      </c>
      <c r="H14" s="20"/>
      <c r="I14" s="19"/>
      <c r="J14" s="21"/>
      <c r="K14" s="33"/>
      <c r="L14" s="33"/>
      <c r="M14" s="33"/>
      <c r="N14" s="22"/>
      <c r="O14" s="14"/>
      <c r="P14" s="23"/>
      <c r="Q14" s="41"/>
      <c r="R14" s="14"/>
      <c r="S14" s="14"/>
      <c r="T14" s="14"/>
      <c r="U14" s="14"/>
      <c r="V14" s="14"/>
      <c r="W14" s="23"/>
    </row>
    <row r="15" spans="1:23" x14ac:dyDescent="0.3">
      <c r="A15" s="46" t="s">
        <v>13</v>
      </c>
      <c r="B15" s="47">
        <v>-134332.28333333301</v>
      </c>
      <c r="C15" s="6">
        <v>-235082.28333333301</v>
      </c>
      <c r="D15" s="6">
        <v>-335832.28333333298</v>
      </c>
      <c r="E15" s="14"/>
      <c r="F15" s="36"/>
      <c r="G15" s="15">
        <f t="shared" si="0"/>
        <v>-570914.56666666595</v>
      </c>
      <c r="H15" s="20"/>
      <c r="I15" s="19"/>
      <c r="J15" s="21"/>
      <c r="K15" s="33"/>
      <c r="L15" s="33"/>
      <c r="M15" s="33"/>
      <c r="N15" s="22"/>
      <c r="O15" s="14"/>
      <c r="P15" s="23"/>
      <c r="Q15" s="41"/>
      <c r="R15" s="14"/>
      <c r="S15" s="14"/>
      <c r="T15" s="14"/>
      <c r="U15" s="14"/>
      <c r="V15" s="14"/>
      <c r="W15" s="23"/>
    </row>
    <row r="16" spans="1:23" x14ac:dyDescent="0.3">
      <c r="A16" s="46" t="s">
        <v>15</v>
      </c>
      <c r="B16" s="47">
        <v>-134337.61666666699</v>
      </c>
      <c r="C16" s="6">
        <v>-235091.61666666699</v>
      </c>
      <c r="D16" s="6">
        <v>-335845.61666666699</v>
      </c>
      <c r="E16" s="14"/>
      <c r="F16" s="36"/>
      <c r="G16" s="15">
        <f t="shared" si="0"/>
        <v>-570937.23333333398</v>
      </c>
      <c r="H16" s="20" t="s">
        <v>25</v>
      </c>
      <c r="I16" s="19"/>
      <c r="J16" s="21"/>
      <c r="K16" s="33"/>
      <c r="L16" s="33"/>
      <c r="M16" s="33"/>
      <c r="N16" s="22"/>
      <c r="O16" s="14"/>
      <c r="P16" s="23"/>
      <c r="Q16" s="41"/>
      <c r="R16" s="14"/>
      <c r="S16" s="14"/>
      <c r="T16" s="14"/>
      <c r="U16" s="14"/>
      <c r="V16" s="14"/>
      <c r="W16" s="23"/>
    </row>
    <row r="17" spans="1:23" x14ac:dyDescent="0.3">
      <c r="A17" s="46" t="s">
        <v>16</v>
      </c>
      <c r="B17" s="47">
        <v>-134337.61666666699</v>
      </c>
      <c r="C17" s="6">
        <v>-235091.61666666699</v>
      </c>
      <c r="D17" s="6">
        <v>-335845.61666666699</v>
      </c>
      <c r="E17" s="14"/>
      <c r="F17" s="36"/>
      <c r="G17" s="15">
        <f t="shared" si="0"/>
        <v>-570937.23333333398</v>
      </c>
      <c r="H17" s="20" t="s">
        <v>38</v>
      </c>
      <c r="I17" s="19"/>
      <c r="J17" s="21"/>
      <c r="K17" s="33"/>
      <c r="L17" s="33"/>
      <c r="M17" s="33"/>
      <c r="N17" s="22"/>
      <c r="O17" s="14"/>
      <c r="P17" s="23"/>
      <c r="Q17" s="41"/>
      <c r="R17" s="14"/>
      <c r="S17" s="14"/>
      <c r="T17" s="14"/>
      <c r="U17" s="14"/>
      <c r="V17" s="14"/>
      <c r="W17" s="23"/>
    </row>
    <row r="18" spans="1:23" x14ac:dyDescent="0.3">
      <c r="A18" s="46" t="s">
        <v>11</v>
      </c>
      <c r="B18" s="47">
        <v>-201398.7</v>
      </c>
      <c r="C18" s="6">
        <v>-402798.55</v>
      </c>
      <c r="D18" s="6"/>
      <c r="E18" s="14"/>
      <c r="F18" s="36"/>
      <c r="G18" s="15">
        <f t="shared" si="0"/>
        <v>-402798.55</v>
      </c>
      <c r="H18" s="20"/>
      <c r="I18" s="19"/>
      <c r="J18" s="21"/>
      <c r="K18" s="33"/>
      <c r="L18" s="33"/>
      <c r="M18" s="33"/>
      <c r="N18" s="22"/>
      <c r="O18" s="14"/>
      <c r="P18" s="23"/>
      <c r="Q18" s="41"/>
      <c r="R18" s="14"/>
      <c r="S18" s="14"/>
      <c r="T18" s="14"/>
      <c r="U18" s="14"/>
      <c r="V18" s="14"/>
      <c r="W18" s="23"/>
    </row>
    <row r="19" spans="1:23" x14ac:dyDescent="0.3">
      <c r="A19" s="46" t="s">
        <v>12</v>
      </c>
      <c r="B19" s="47">
        <v>-201498.7</v>
      </c>
      <c r="C19" s="6">
        <v>-402998.55</v>
      </c>
      <c r="D19" s="6"/>
      <c r="E19" s="14"/>
      <c r="F19" s="36"/>
      <c r="G19" s="15">
        <f t="shared" si="0"/>
        <v>-402998.55</v>
      </c>
      <c r="H19" s="20"/>
      <c r="I19" s="19"/>
      <c r="J19" s="21"/>
      <c r="K19" s="33"/>
      <c r="L19" s="33"/>
      <c r="M19" s="33"/>
      <c r="N19" s="22"/>
      <c r="O19" s="14"/>
      <c r="P19" s="23"/>
      <c r="Q19" s="41"/>
      <c r="R19" s="14"/>
      <c r="S19" s="14"/>
      <c r="T19" s="14"/>
      <c r="U19" s="14"/>
      <c r="V19" s="14"/>
      <c r="W19" s="23"/>
    </row>
    <row r="20" spans="1:23" x14ac:dyDescent="0.3">
      <c r="A20" s="46" t="s">
        <v>14</v>
      </c>
      <c r="B20" s="47">
        <v>-201506.7</v>
      </c>
      <c r="C20" s="6">
        <v>-403014.55</v>
      </c>
      <c r="D20" s="6"/>
      <c r="E20" s="14"/>
      <c r="F20" s="36"/>
      <c r="G20" s="15">
        <f t="shared" si="0"/>
        <v>-403014.55</v>
      </c>
      <c r="H20" s="20"/>
      <c r="I20" s="19"/>
      <c r="J20" s="21"/>
      <c r="K20" s="33"/>
      <c r="L20" s="33"/>
      <c r="M20" s="33"/>
      <c r="N20" s="22"/>
      <c r="O20" s="14"/>
      <c r="P20" s="23"/>
      <c r="Q20" s="41"/>
      <c r="R20" s="14"/>
      <c r="S20" s="14"/>
      <c r="T20" s="14"/>
      <c r="U20" s="14"/>
      <c r="V20" s="14"/>
      <c r="W20" s="23"/>
    </row>
    <row r="21" spans="1:23" x14ac:dyDescent="0.3">
      <c r="A21" s="10" t="s">
        <v>19</v>
      </c>
      <c r="B21" s="11">
        <v>-134404.66666666701</v>
      </c>
      <c r="C21" s="6">
        <v>-235208.66666666701</v>
      </c>
      <c r="D21" s="6">
        <v>-336012.66666666698</v>
      </c>
      <c r="E21" s="14"/>
      <c r="F21" s="36"/>
      <c r="G21" s="15">
        <f t="shared" si="0"/>
        <v>-571221.33333333395</v>
      </c>
      <c r="H21" s="20" t="s">
        <v>39</v>
      </c>
      <c r="I21" s="19"/>
      <c r="J21" s="21"/>
      <c r="K21" s="33"/>
      <c r="L21" s="33"/>
      <c r="M21" s="33"/>
      <c r="N21" s="22"/>
      <c r="O21" s="14"/>
      <c r="P21" s="23"/>
      <c r="Q21" s="41"/>
      <c r="R21" s="14"/>
      <c r="S21" s="14"/>
      <c r="T21" s="14"/>
      <c r="U21" s="14"/>
      <c r="V21" s="14"/>
      <c r="W21" s="23"/>
    </row>
    <row r="22" spans="1:23" x14ac:dyDescent="0.3">
      <c r="A22" s="10" t="s">
        <v>20</v>
      </c>
      <c r="B22" s="11">
        <v>-134404.66666666701</v>
      </c>
      <c r="C22" s="6">
        <v>-235208.66666666701</v>
      </c>
      <c r="D22" s="6">
        <v>-336012.66666666698</v>
      </c>
      <c r="E22" s="14"/>
      <c r="F22" s="36"/>
      <c r="G22" s="15">
        <f t="shared" si="0"/>
        <v>-571221.33333333395</v>
      </c>
      <c r="H22" s="20" t="s">
        <v>25</v>
      </c>
      <c r="I22" s="19"/>
      <c r="J22" s="21"/>
      <c r="K22" s="33"/>
      <c r="L22" s="33"/>
      <c r="M22" s="33"/>
      <c r="N22" s="22"/>
      <c r="O22" s="14"/>
      <c r="P22" s="23"/>
      <c r="Q22" s="41"/>
      <c r="R22" s="14"/>
      <c r="S22" s="14"/>
      <c r="T22" s="14"/>
      <c r="U22" s="14"/>
      <c r="V22" s="14"/>
      <c r="W22" s="23"/>
    </row>
    <row r="23" spans="1:23" x14ac:dyDescent="0.3">
      <c r="A23" s="10" t="s">
        <v>21</v>
      </c>
      <c r="B23" s="11">
        <v>-134404.66666666701</v>
      </c>
      <c r="C23" s="6">
        <v>-235208.66666666701</v>
      </c>
      <c r="D23" s="6">
        <v>-336012.66666666698</v>
      </c>
      <c r="E23" s="14"/>
      <c r="F23" s="36"/>
      <c r="G23" s="15">
        <f t="shared" si="0"/>
        <v>-571221.33333333395</v>
      </c>
      <c r="H23" s="20" t="s">
        <v>26</v>
      </c>
      <c r="I23" s="19"/>
      <c r="J23" s="21"/>
      <c r="K23" s="33"/>
      <c r="L23" s="33"/>
      <c r="M23" s="33"/>
      <c r="N23" s="22"/>
      <c r="O23" s="14"/>
      <c r="P23" s="23"/>
      <c r="Q23" s="41"/>
      <c r="R23" s="14"/>
      <c r="S23" s="14"/>
      <c r="T23" s="14"/>
      <c r="U23" s="14"/>
      <c r="V23" s="14"/>
      <c r="W23" s="23"/>
    </row>
    <row r="24" spans="1:23" x14ac:dyDescent="0.3">
      <c r="A24" s="54"/>
      <c r="B24" s="55"/>
      <c r="C24" s="5"/>
      <c r="D24" s="5"/>
      <c r="E24" s="1"/>
      <c r="F24" s="1"/>
      <c r="G24" s="5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thickBot="1" x14ac:dyDescent="0.35">
      <c r="A25" s="46" t="s">
        <v>18</v>
      </c>
      <c r="B25" s="47">
        <v>-201400.54</v>
      </c>
      <c r="C25" s="6">
        <v>-402801.31</v>
      </c>
      <c r="D25" s="6"/>
      <c r="E25" s="14"/>
      <c r="F25" s="36"/>
      <c r="G25" s="15">
        <f>SUM(C25:F25)</f>
        <v>-402801.31</v>
      </c>
      <c r="H25" s="51"/>
      <c r="I25" s="52"/>
      <c r="J25" s="53"/>
      <c r="K25" s="35"/>
      <c r="L25" s="35"/>
      <c r="M25" s="35"/>
      <c r="N25" s="27"/>
      <c r="O25" s="28"/>
      <c r="P25" s="29"/>
      <c r="Q25" s="43"/>
      <c r="R25" s="28"/>
      <c r="S25" s="28"/>
      <c r="T25" s="28"/>
      <c r="U25" s="28"/>
      <c r="V25" s="28"/>
      <c r="W25" s="29"/>
    </row>
  </sheetData>
  <mergeCells count="7">
    <mergeCell ref="A1:W1"/>
    <mergeCell ref="A2:W2"/>
    <mergeCell ref="A3:W3"/>
    <mergeCell ref="H5:J5"/>
    <mergeCell ref="K5:M5"/>
    <mergeCell ref="N5:P5"/>
    <mergeCell ref="Q5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2019-01-10T21:10:53Z</dcterms:modified>
</cp:coreProperties>
</file>